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מחירון אקסל\"/>
    </mc:Choice>
  </mc:AlternateContent>
  <xr:revisionPtr revIDLastSave="0" documentId="13_ncr:1_{0D25AD6B-EA7F-42C0-A1D9-95BD6189DD48}" xr6:coauthVersionLast="47" xr6:coauthVersionMax="47" xr10:uidLastSave="{00000000-0000-0000-0000-000000000000}"/>
  <bookViews>
    <workbookView xWindow="-120" yWindow="-120" windowWidth="20730" windowHeight="10845" xr2:uid="{00000000-000D-0000-FFFF-FFFF00000000}"/>
  </bookViews>
  <sheets>
    <sheet name="01-2025" sheetId="1" r:id="rId1"/>
  </sheets>
  <externalReferences>
    <externalReference r:id="rId2"/>
  </externalReferences>
  <definedNames>
    <definedName name="_xlnm._FilterDatabase" localSheetId="0" hidden="1">'01-2025'!$A$1:$D$1</definedName>
  </definedNames>
  <calcPr calcId="191029"/>
</workbook>
</file>

<file path=xl/calcChain.xml><?xml version="1.0" encoding="utf-8"?>
<calcChain xmlns="http://schemas.openxmlformats.org/spreadsheetml/2006/main">
  <c r="A35" i="1" l="1"/>
  <c r="D35" i="1" s="1"/>
  <c r="A34" i="1"/>
  <c r="D34" i="1" s="1"/>
  <c r="A33" i="1"/>
  <c r="D33" i="1" s="1"/>
  <c r="A2" i="1"/>
  <c r="D2" i="1" s="1"/>
  <c r="A29" i="1"/>
  <c r="D29" i="1" s="1"/>
  <c r="A28" i="1"/>
  <c r="D28" i="1" s="1"/>
  <c r="A30" i="1"/>
  <c r="D30" i="1" s="1"/>
  <c r="A31" i="1"/>
  <c r="D31" i="1" s="1"/>
  <c r="A32" i="1"/>
  <c r="D32" i="1" s="1"/>
  <c r="A7" i="1"/>
  <c r="D7" i="1" s="1"/>
  <c r="A6" i="1"/>
  <c r="D6" i="1" s="1"/>
  <c r="A5" i="1"/>
  <c r="D5" i="1" s="1"/>
  <c r="A10" i="1"/>
  <c r="D10" i="1" s="1"/>
  <c r="A9" i="1"/>
  <c r="D9" i="1" s="1"/>
  <c r="A3" i="1"/>
  <c r="D3" i="1" s="1"/>
  <c r="A4" i="1"/>
  <c r="D4" i="1" s="1"/>
  <c r="A8" i="1"/>
  <c r="D8" i="1" s="1"/>
  <c r="A21" i="1"/>
  <c r="D21" i="1" s="1"/>
  <c r="A20" i="1"/>
  <c r="D20" i="1" s="1"/>
  <c r="A19" i="1"/>
  <c r="D19" i="1" s="1"/>
  <c r="A27" i="1"/>
  <c r="D27" i="1" s="1"/>
  <c r="A26" i="1"/>
  <c r="D26" i="1" s="1"/>
  <c r="A25" i="1"/>
  <c r="D25" i="1" s="1"/>
  <c r="A18" i="1"/>
  <c r="D18" i="1" s="1"/>
  <c r="A17" i="1"/>
  <c r="D17" i="1" s="1"/>
  <c r="A24" i="1"/>
  <c r="D24" i="1" s="1"/>
  <c r="A23" i="1"/>
  <c r="D23" i="1" s="1"/>
  <c r="A22" i="1"/>
  <c r="D22" i="1" s="1"/>
  <c r="A16" i="1"/>
  <c r="D16" i="1" s="1"/>
  <c r="A14" i="1"/>
  <c r="D14" i="1" s="1"/>
  <c r="A13" i="1"/>
  <c r="D13" i="1" s="1"/>
  <c r="A12" i="1"/>
  <c r="D12" i="1" s="1"/>
  <c r="A11" i="1"/>
  <c r="D11" i="1" s="1"/>
  <c r="A15" i="1"/>
  <c r="D15" i="1" s="1"/>
</calcChain>
</file>

<file path=xl/sharedStrings.xml><?xml version="1.0" encoding="utf-8"?>
<sst xmlns="http://schemas.openxmlformats.org/spreadsheetml/2006/main" count="72" uniqueCount="40">
  <si>
    <t>שם פריט</t>
  </si>
  <si>
    <t>מק"ט</t>
  </si>
  <si>
    <t>יחידת מידה</t>
  </si>
  <si>
    <t>כ"א</t>
  </si>
  <si>
    <t>מגשר מסוכך CAT5e באורך 0.25 מטר לבן</t>
  </si>
  <si>
    <t>מגשר מסוכך CAT5e באורך 0.25 מטר שחור</t>
  </si>
  <si>
    <t>מגשר מסוכך CAT5e באורך 0.25 מטר ירוק</t>
  </si>
  <si>
    <t>מגשר מסוכך CAT5e באורך 0.25 מטר סגול</t>
  </si>
  <si>
    <t>מגשר מסוכך CAT5e באורך 0.25 מטר אדום</t>
  </si>
  <si>
    <t>מגשר מסוכך CAT5e באורך 0.25 מטר צהוב</t>
  </si>
  <si>
    <t>מגשר מסוכך CAT5e באורך 1 מטר ירוק</t>
  </si>
  <si>
    <t>מגשר מסוכך CAT5e באורך 1 מטר סגול</t>
  </si>
  <si>
    <t>מגשר מסוכך CAT5e באורך 1 מטר אדום</t>
  </si>
  <si>
    <t>מגשר מסוכך CAT5e באורך 1.5 מטר סגול</t>
  </si>
  <si>
    <t>מגשר מסוכך CAT5e באורך 1.5 מטר צהוב</t>
  </si>
  <si>
    <t>מגשר מסוכך CAT5e באורך 5 מטר ירוק</t>
  </si>
  <si>
    <t>מגשר מסוכך CAT5e באורך 5 מטר סגול</t>
  </si>
  <si>
    <t>מגשר מסוכך CAT5e באורך 5 מטר אדום</t>
  </si>
  <si>
    <t>מגשר מסוכך CAT5e באורך 10 מטר ירוק</t>
  </si>
  <si>
    <t>מגשר מסוכך CAT5e באורך 10 מטר סגול</t>
  </si>
  <si>
    <t>מגשר מסוכך CAT5e באורך 10 מטר אדום</t>
  </si>
  <si>
    <t>מטר</t>
  </si>
  <si>
    <t>כבל MINI HDMI זכר - DVI זכר, 1 מטר</t>
  </si>
  <si>
    <t>כבל DVI מוזהב מסוכך +פריטים 1.8מ אקונומי</t>
  </si>
  <si>
    <t>כבל VGA מסוכך + פריטים, ז-נ,  20 מטר</t>
  </si>
  <si>
    <t>כבל USB2.0 מאריך זכר-נקבה 0.2 מטר  AM-AF</t>
  </si>
  <si>
    <t>כבל USB3.2/G1 A-C ל-OCULUS QUEST HEADSET באורך 3מ</t>
  </si>
  <si>
    <t>כבל PL 3.5 ז-ז מסוכך יצוק, 10 מטר</t>
  </si>
  <si>
    <t>כבל רמקול עגול 100% נחושת 2*18 תוף 100מ לבן (מחיר למטר)</t>
  </si>
  <si>
    <t>כבל רמקול עגול 100% נחושת 2*16 תוף 100מ לבן (מחיר למטר)</t>
  </si>
  <si>
    <t>מתאם RCA צהוב נקבה-נקבה לקיסטון</t>
  </si>
  <si>
    <t>מתאם RCA אדום נקבה-נקבה לקיסטון</t>
  </si>
  <si>
    <t>מתאם RCA לבן נקבה-נקבה לקיסטון</t>
  </si>
  <si>
    <t>מתאם אוזניות למטוסים PL3.5 סט' - 2 מונו</t>
  </si>
  <si>
    <t>מתקן הצבה שולחני אלומיניום למסך גובה 36 ס"מ, דגם LDT02-C01</t>
  </si>
  <si>
    <t>מתקן שולחני מפרקי אלומיניום למסך גובה 36 ס"מ, דגם LDT02-C011</t>
  </si>
  <si>
    <t>מתקן תליה טלסקופי תקרתי שחור למקרן 67-90 ס"מ עד 30 ק"ג</t>
  </si>
  <si>
    <t>כבל PL3.5 זכר 4 מגעים - אוזניות נקבה + מיקרופון נקבה</t>
  </si>
  <si>
    <t>כבל PL3.5 נקבה 4 מגעים - אוזניות זכר + מיקרופון זכר</t>
  </si>
  <si>
    <t>כמות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</si>
</sst>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rgb="FF00B0F0"/>
      <name val="Arial"/>
      <family val="2"/>
      <charset val="177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2" applyNumberFormat="0" applyFont="0" applyAlignment="0" applyProtection="0"/>
    <xf numFmtId="0" fontId="3" fillId="27" borderId="3" applyNumberFormat="0" applyAlignment="0" applyProtection="0"/>
    <xf numFmtId="0" fontId="4" fillId="28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7" applyNumberFormat="0" applyFill="0" applyAlignment="0" applyProtection="0"/>
    <xf numFmtId="0" fontId="13" fillId="27" borderId="8" applyNumberFormat="0" applyAlignment="0" applyProtection="0"/>
    <xf numFmtId="0" fontId="14" fillId="30" borderId="3" applyNumberFormat="0" applyAlignment="0" applyProtection="0"/>
    <xf numFmtId="0" fontId="15" fillId="31" borderId="0" applyNumberFormat="0" applyBorder="0" applyAlignment="0" applyProtection="0"/>
    <xf numFmtId="0" fontId="16" fillId="32" borderId="9" applyNumberFormat="0" applyAlignment="0" applyProtection="0"/>
    <xf numFmtId="0" fontId="17" fillId="0" borderId="10" applyNumberFormat="0" applyFill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8" fillId="0" borderId="1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0" fontId="20" fillId="0" borderId="0" xfId="0" applyFont="1"/>
    <xf numFmtId="164" fontId="19" fillId="0" borderId="0" xfId="0" applyNumberFormat="1" applyFont="1" applyAlignment="1">
      <alignment horizontal="center"/>
    </xf>
  </cellXfs>
  <cellStyles count="42">
    <cellStyle name="20% - הדגשה1" xfId="1" builtinId="30" customBuiltin="1"/>
    <cellStyle name="20% - הדגשה2" xfId="2" builtinId="34" customBuiltin="1"/>
    <cellStyle name="20% - הדגשה3" xfId="3" builtinId="38" customBuiltin="1"/>
    <cellStyle name="20% - הדגשה4" xfId="4" builtinId="42" customBuiltin="1"/>
    <cellStyle name="20% - הדגשה5" xfId="5" builtinId="46" customBuiltin="1"/>
    <cellStyle name="20% - הדגשה6" xfId="6" builtinId="50" customBuiltin="1"/>
    <cellStyle name="40% - הדגשה1" xfId="7" builtinId="31" customBuiltin="1"/>
    <cellStyle name="40% - הדגשה2" xfId="8" builtinId="35" customBuiltin="1"/>
    <cellStyle name="40% - הדגשה3" xfId="9" builtinId="39" customBuiltin="1"/>
    <cellStyle name="40% - הדגשה4" xfId="10" builtinId="43" customBuiltin="1"/>
    <cellStyle name="40% - הדגשה5" xfId="11" builtinId="47" customBuiltin="1"/>
    <cellStyle name="40% - הדגשה6" xfId="12" builtinId="51" customBuiltin="1"/>
    <cellStyle name="60% - הדגשה1" xfId="13" builtinId="32" customBuiltin="1"/>
    <cellStyle name="60% - הדגשה2" xfId="14" builtinId="36" customBuiltin="1"/>
    <cellStyle name="60% - הדגשה3" xfId="15" builtinId="40" customBuiltin="1"/>
    <cellStyle name="60% - הדגשה4" xfId="16" builtinId="44" customBuiltin="1"/>
    <cellStyle name="60% - הדגשה5" xfId="17" builtinId="48" customBuiltin="1"/>
    <cellStyle name="60% - הדגשה6" xfId="18" builtinId="52" customBuiltin="1"/>
    <cellStyle name="Normal" xfId="0" builtinId="0"/>
    <cellStyle name="הדגשה1" xfId="19" builtinId="29" customBuiltin="1"/>
    <cellStyle name="הדגשה2" xfId="20" builtinId="33" customBuiltin="1"/>
    <cellStyle name="הדגשה3" xfId="21" builtinId="37" customBuiltin="1"/>
    <cellStyle name="הדגשה4" xfId="22" builtinId="41" customBuiltin="1"/>
    <cellStyle name="הדגשה5" xfId="23" builtinId="45" customBuiltin="1"/>
    <cellStyle name="הדגשה6" xfId="24" builtinId="49" customBuiltin="1"/>
    <cellStyle name="הערה" xfId="25" builtinId="10" customBuiltin="1"/>
    <cellStyle name="חישוב" xfId="26" builtinId="22" customBuiltin="1"/>
    <cellStyle name="טוב" xfId="27" builtinId="26" customBuiltin="1"/>
    <cellStyle name="טקסט אזהרה" xfId="28" builtinId="11" customBuiltin="1"/>
    <cellStyle name="טקסט הסברי" xfId="29" builtinId="53" customBuiltin="1"/>
    <cellStyle name="כותרת" xfId="30" builtinId="15" customBuiltin="1"/>
    <cellStyle name="כותרת 1" xfId="31" builtinId="16" customBuiltin="1"/>
    <cellStyle name="כותרת 2" xfId="32" builtinId="17" customBuiltin="1"/>
    <cellStyle name="כותרת 3" xfId="33" builtinId="18" customBuiltin="1"/>
    <cellStyle name="כותרת 4" xfId="34" builtinId="19" customBuiltin="1"/>
    <cellStyle name="ניטראלי" xfId="35" builtinId="28" customBuiltin="1"/>
    <cellStyle name="סה&quot;כ" xfId="36" builtinId="25" customBuiltin="1"/>
    <cellStyle name="פלט" xfId="37" builtinId="21" customBuiltin="1"/>
    <cellStyle name="קלט" xfId="38" builtinId="20" customBuiltin="1"/>
    <cellStyle name="רע" xfId="39" builtinId="27" customBuiltin="1"/>
    <cellStyle name="תא מסומן" xfId="40" builtinId="23" customBuiltin="1"/>
    <cellStyle name="תא מקושר" xfId="41" builtinId="24" customBuiltin="1"/>
  </cellStyles>
  <dxfs count="0"/>
  <tableStyles count="0" defaultTableStyle="TableStyleMedium9" defaultPivotStyle="PivotStyleLight16"/>
  <colors>
    <mruColors>
      <color rgb="FFFFFF99"/>
      <color rgb="FFBCE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1489;&#1504;&#1497;&#1497;&#1514;%20&#1497;&#1489;&#1493;&#1488;\&#8207;&#8207;&#8207;&#8207;&#8207;&#8207;&#8207;&#8207;&#8207;&#8207;&#8207;&#8207;&#8207;&#8207;&#8207;&#8207;&#8207;&#8207;&#8207;&#8207;&#8207;&#8207;&#8207;&#8207;&#8207;&#8207;&#8207;&#8207;&#8207;&#8207;&#8207;&#8207;&#8207;&#8207;&#8207;&#8207;&#8207;&#8207;&#8207;&#8207;&#1489;&#1504;&#1497;&#1497;&#1514;%20&#1497;&#1489;&#1493;&#1488;%2023-10-24.xlsx" TargetMode="External"/><Relationship Id="rId1" Type="http://schemas.openxmlformats.org/officeDocument/2006/relationships/externalLinkPath" Target="/&#1489;&#1504;&#1497;&#1497;&#1514;%20&#1497;&#1489;&#1493;&#1488;/&#8207;&#8207;&#8207;&#8207;&#8207;&#8207;&#8207;&#8207;&#8207;&#8207;&#8207;&#8207;&#8207;&#8207;&#8207;&#8207;&#8207;&#8207;&#8207;&#8207;&#8207;&#8207;&#8207;&#8207;&#8207;&#8207;&#8207;&#8207;&#8207;&#8207;&#8207;&#8207;&#8207;&#8207;&#8207;&#8207;&#8207;&#8207;&#8207;&#8207;&#1489;&#1504;&#1497;&#1497;&#1514;%20&#1497;&#1489;&#1493;&#1488;%2023-10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איחוד 23-10"/>
      <sheetName val="add"/>
      <sheetName val="סיכום 25-10"/>
      <sheetName val="EMPTY-SUPP"/>
      <sheetName val="HILINK"/>
      <sheetName val="11"/>
      <sheetName val="12"/>
      <sheetName val="13"/>
      <sheetName val="14"/>
      <sheetName val="OPWAY"/>
      <sheetName val="12G SDI"/>
      <sheetName val="מלאי איטי"/>
      <sheetName val="FECH"/>
      <sheetName val="LANSHUO"/>
      <sheetName val="CHIBI"/>
      <sheetName val="SAFET"/>
      <sheetName val="APS"/>
      <sheetName val="HDMI"/>
      <sheetName val="KUYIA"/>
      <sheetName val="LJ"/>
      <sheetName val="OPTIC"/>
      <sheetName val="מקט+כמו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AC-069</v>
          </cell>
          <cell r="B2">
            <v>1182</v>
          </cell>
        </row>
        <row r="3">
          <cell r="A3" t="str">
            <v>CABLE-178/20</v>
          </cell>
          <cell r="B3">
            <v>13</v>
          </cell>
        </row>
        <row r="4">
          <cell r="A4" t="str">
            <v>CABLE-193LC</v>
          </cell>
          <cell r="B4">
            <v>1025</v>
          </cell>
        </row>
        <row r="5">
          <cell r="A5" t="str">
            <v>CABLE-404S/10</v>
          </cell>
          <cell r="B5">
            <v>1004</v>
          </cell>
        </row>
        <row r="6">
          <cell r="A6" t="str">
            <v>CABLE-416</v>
          </cell>
          <cell r="B6">
            <v>3967</v>
          </cell>
        </row>
        <row r="7">
          <cell r="A7" t="str">
            <v>CABLE-416H</v>
          </cell>
          <cell r="B7">
            <v>2947</v>
          </cell>
        </row>
        <row r="8">
          <cell r="A8" t="str">
            <v>CABLE-5505D-1</v>
          </cell>
          <cell r="B8">
            <v>307</v>
          </cell>
        </row>
        <row r="9">
          <cell r="A9" t="str">
            <v>CBL143-0.2</v>
          </cell>
          <cell r="B9">
            <v>7417</v>
          </cell>
        </row>
        <row r="10">
          <cell r="A10" t="str">
            <v>CBL750-3</v>
          </cell>
          <cell r="B10">
            <v>1641</v>
          </cell>
        </row>
        <row r="11">
          <cell r="A11" t="str">
            <v>DIY1-C26X100</v>
          </cell>
          <cell r="B11">
            <v>1300</v>
          </cell>
        </row>
        <row r="12">
          <cell r="A12" t="str">
            <v>DIY2-C24X100</v>
          </cell>
          <cell r="B12">
            <v>1591</v>
          </cell>
        </row>
        <row r="13">
          <cell r="A13" t="str">
            <v>F0007/0.25-BLK</v>
          </cell>
          <cell r="B13">
            <v>1102</v>
          </cell>
        </row>
        <row r="14">
          <cell r="A14" t="str">
            <v>F0007/0.25-GR</v>
          </cell>
          <cell r="B14">
            <v>604</v>
          </cell>
        </row>
        <row r="15">
          <cell r="A15" t="str">
            <v>F0007/0.25-PU</v>
          </cell>
          <cell r="B15">
            <v>458</v>
          </cell>
        </row>
        <row r="16">
          <cell r="A16" t="str">
            <v>F0007/0.25-RE</v>
          </cell>
          <cell r="B16">
            <v>389</v>
          </cell>
        </row>
        <row r="17">
          <cell r="A17" t="str">
            <v>F0007/0.25-WH</v>
          </cell>
          <cell r="B17">
            <v>419</v>
          </cell>
        </row>
        <row r="18">
          <cell r="A18" t="str">
            <v>F0007/0.25-YE</v>
          </cell>
          <cell r="B18">
            <v>162</v>
          </cell>
        </row>
        <row r="19">
          <cell r="A19" t="str">
            <v>F0007/1.5-PU</v>
          </cell>
          <cell r="B19">
            <v>61</v>
          </cell>
        </row>
        <row r="20">
          <cell r="A20" t="str">
            <v>F0007/1.5-YE</v>
          </cell>
          <cell r="B20">
            <v>134</v>
          </cell>
        </row>
        <row r="21">
          <cell r="A21" t="str">
            <v>F0007/10-GR</v>
          </cell>
          <cell r="B21">
            <v>50</v>
          </cell>
        </row>
        <row r="22">
          <cell r="A22" t="str">
            <v>F0007/10-PU</v>
          </cell>
          <cell r="B22">
            <v>66</v>
          </cell>
        </row>
        <row r="23">
          <cell r="A23" t="str">
            <v>F0007/10-RE</v>
          </cell>
          <cell r="B23">
            <v>36</v>
          </cell>
        </row>
        <row r="24">
          <cell r="A24" t="str">
            <v>F0007/1-GR</v>
          </cell>
          <cell r="B24">
            <v>13</v>
          </cell>
        </row>
        <row r="25">
          <cell r="A25" t="str">
            <v>F0007/1-PU</v>
          </cell>
          <cell r="B25">
            <v>777</v>
          </cell>
        </row>
        <row r="26">
          <cell r="A26" t="str">
            <v>F0007/1-RE</v>
          </cell>
          <cell r="B26">
            <v>15</v>
          </cell>
        </row>
        <row r="27">
          <cell r="A27" t="str">
            <v>F0007/5-GR</v>
          </cell>
          <cell r="B27">
            <v>177</v>
          </cell>
        </row>
        <row r="28">
          <cell r="A28" t="str">
            <v>F0007/5-PU</v>
          </cell>
          <cell r="B28">
            <v>21</v>
          </cell>
        </row>
        <row r="29">
          <cell r="A29" t="str">
            <v>F0007/5-RE</v>
          </cell>
          <cell r="B29">
            <v>117</v>
          </cell>
        </row>
        <row r="30">
          <cell r="A30" t="str">
            <v>KEYS-RCA1/GR</v>
          </cell>
          <cell r="B30">
            <v>28</v>
          </cell>
        </row>
        <row r="31">
          <cell r="A31" t="str">
            <v>KEYS-RCA1/RE</v>
          </cell>
          <cell r="B31">
            <v>332</v>
          </cell>
        </row>
        <row r="32">
          <cell r="A32" t="str">
            <v>KEYS-RCA1/WH</v>
          </cell>
          <cell r="B32">
            <v>307</v>
          </cell>
        </row>
        <row r="33">
          <cell r="A33" t="str">
            <v>KEYS-RCA1/YE</v>
          </cell>
          <cell r="B33">
            <v>82</v>
          </cell>
        </row>
        <row r="34">
          <cell r="A34" t="str">
            <v>LSP1-16.2.100</v>
          </cell>
          <cell r="B34">
            <v>6820</v>
          </cell>
        </row>
        <row r="35">
          <cell r="A35" t="str">
            <v>LSP1-18.2.100</v>
          </cell>
          <cell r="B35">
            <v>6194</v>
          </cell>
        </row>
        <row r="36">
          <cell r="A36" t="str">
            <v>TACTSW-115</v>
          </cell>
          <cell r="B36">
            <v>553</v>
          </cell>
        </row>
        <row r="37">
          <cell r="A37" t="str">
            <v>TFL18010001</v>
          </cell>
          <cell r="B37">
            <v>84</v>
          </cell>
        </row>
        <row r="38">
          <cell r="A38" t="str">
            <v>TFL18011004</v>
          </cell>
          <cell r="B38">
            <v>58</v>
          </cell>
        </row>
        <row r="39">
          <cell r="A39" t="str">
            <v>TFL18011005</v>
          </cell>
          <cell r="B39">
            <v>54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rightToLeft="1" tabSelected="1" zoomScaleNormal="100" workbookViewId="0">
      <pane ySplit="1" topLeftCell="A2" activePane="bottomLeft" state="frozen"/>
      <selection pane="bottomLeft"/>
    </sheetView>
  </sheetViews>
  <sheetFormatPr defaultRowHeight="14.25" x14ac:dyDescent="0.2"/>
  <cols>
    <col min="1" max="1" width="15.625" customWidth="1"/>
    <col min="2" max="2" width="11.5" style="5" bestFit="1" customWidth="1"/>
    <col min="3" max="3" width="51.875" bestFit="1" customWidth="1"/>
    <col min="4" max="4" width="8.625" bestFit="1" customWidth="1"/>
  </cols>
  <sheetData>
    <row r="1" spans="1:4" ht="15" x14ac:dyDescent="0.25">
      <c r="A1" s="3" t="s">
        <v>1</v>
      </c>
      <c r="B1" s="2" t="s">
        <v>2</v>
      </c>
      <c r="C1" s="2" t="s">
        <v>0</v>
      </c>
      <c r="D1" s="3" t="s">
        <v>39</v>
      </c>
    </row>
    <row r="2" spans="1:4" x14ac:dyDescent="0.2">
      <c r="A2" s="4" t="str">
        <f>HYPERLINK("http://www.daganm.co.il/sku/AC-069","AC-069")</f>
        <v>AC-069</v>
      </c>
      <c r="B2" t="s">
        <v>3</v>
      </c>
      <c r="C2" t="s">
        <v>33</v>
      </c>
      <c r="D2" s="1">
        <f>VLOOKUP(A2,'[1]מלאי איטי'!$A$2:$B$39,2,FALSE)</f>
        <v>1182</v>
      </c>
    </row>
    <row r="3" spans="1:4" x14ac:dyDescent="0.2">
      <c r="A3" s="4" t="str">
        <f>HYPERLINK("http://www.daganm.co.il/sku/CABLE-178/20","CABLE-178/20")</f>
        <v>CABLE-178/20</v>
      </c>
      <c r="B3" t="s">
        <v>3</v>
      </c>
      <c r="C3" t="s">
        <v>24</v>
      </c>
      <c r="D3" s="1">
        <f>VLOOKUP(A3,'[1]מלאי איטי'!$A$2:$B$39,2,FALSE)</f>
        <v>13</v>
      </c>
    </row>
    <row r="4" spans="1:4" x14ac:dyDescent="0.2">
      <c r="A4" s="4" t="str">
        <f>HYPERLINK("http://www.daganm.co.il/sku/CABLE-193LC","CABLE-193LC")</f>
        <v>CABLE-193LC</v>
      </c>
      <c r="B4" t="s">
        <v>3</v>
      </c>
      <c r="C4" t="s">
        <v>23</v>
      </c>
      <c r="D4" s="1">
        <f>VLOOKUP(A4,'[1]מלאי איטי'!$A$2:$B$39,2,FALSE)</f>
        <v>1025</v>
      </c>
    </row>
    <row r="5" spans="1:4" x14ac:dyDescent="0.2">
      <c r="A5" s="4" t="str">
        <f>HYPERLINK("http://www.daganm.co.il/sku/CABLE-404S/10","CABLE-404S/10")</f>
        <v>CABLE-404S/10</v>
      </c>
      <c r="B5" t="s">
        <v>3</v>
      </c>
      <c r="C5" t="s">
        <v>27</v>
      </c>
      <c r="D5" s="1">
        <f>VLOOKUP(A5,'[1]מלאי איטי'!$A$2:$B$39,2,FALSE)</f>
        <v>1004</v>
      </c>
    </row>
    <row r="6" spans="1:4" x14ac:dyDescent="0.2">
      <c r="A6" s="4" t="str">
        <f>HYPERLINK("http://www.daganm.co.il/sku/CABLE-416","CABLE-416")</f>
        <v>CABLE-416</v>
      </c>
      <c r="B6" t="s">
        <v>3</v>
      </c>
      <c r="C6" t="s">
        <v>37</v>
      </c>
      <c r="D6" s="1">
        <f>VLOOKUP(A6,'[1]מלאי איטי'!$A$2:$B$39,2,FALSE)</f>
        <v>3967</v>
      </c>
    </row>
    <row r="7" spans="1:4" x14ac:dyDescent="0.2">
      <c r="A7" s="4" t="str">
        <f>HYPERLINK("http://www.daganm.co.il/sku/CABLE-416H","CABLE-416H")</f>
        <v>CABLE-416H</v>
      </c>
      <c r="B7" t="s">
        <v>3</v>
      </c>
      <c r="C7" t="s">
        <v>38</v>
      </c>
      <c r="D7" s="1">
        <f>VLOOKUP(A7,'[1]מלאי איטי'!$A$2:$B$39,2,FALSE)</f>
        <v>2947</v>
      </c>
    </row>
    <row r="8" spans="1:4" x14ac:dyDescent="0.2">
      <c r="A8" s="4" t="str">
        <f>HYPERLINK("http://www.daganm.co.il/sku/CABLE-5505D-1","CABLE-5505D-1")</f>
        <v>CABLE-5505D-1</v>
      </c>
      <c r="B8" t="s">
        <v>3</v>
      </c>
      <c r="C8" t="s">
        <v>22</v>
      </c>
      <c r="D8" s="1">
        <f>VLOOKUP(A8,'[1]מלאי איטי'!$A$2:$B$39,2,FALSE)</f>
        <v>307</v>
      </c>
    </row>
    <row r="9" spans="1:4" x14ac:dyDescent="0.2">
      <c r="A9" s="4" t="str">
        <f>HYPERLINK("http://www.daganm.co.il/sku/CBL143-0.2","CBL143-0.2")</f>
        <v>CBL143-0.2</v>
      </c>
      <c r="B9" t="s">
        <v>3</v>
      </c>
      <c r="C9" t="s">
        <v>25</v>
      </c>
      <c r="D9" s="1">
        <f>VLOOKUP(A9,'[1]מלאי איטי'!$A$2:$B$39,2,FALSE)</f>
        <v>7417</v>
      </c>
    </row>
    <row r="10" spans="1:4" x14ac:dyDescent="0.2">
      <c r="A10" s="4" t="str">
        <f>HYPERLINK("http://www.daganm.co.il/sku/CBL750-3","CBL750-3")</f>
        <v>CBL750-3</v>
      </c>
      <c r="B10" t="s">
        <v>3</v>
      </c>
      <c r="C10" t="s">
        <v>26</v>
      </c>
      <c r="D10" s="1">
        <f>VLOOKUP(A10,'[1]מלאי איטי'!$A$2:$B$39,2,FALSE)</f>
        <v>1641</v>
      </c>
    </row>
    <row r="11" spans="1:4" x14ac:dyDescent="0.2">
      <c r="A11" s="4" t="str">
        <f>HYPERLINK("http://www.daganm.co.il/sku/F0007/0.25","F0007/0.25-BLK")</f>
        <v>F0007/0.25-BLK</v>
      </c>
      <c r="B11" t="s">
        <v>3</v>
      </c>
      <c r="C11" t="s">
        <v>5</v>
      </c>
      <c r="D11" s="1">
        <f>VLOOKUP(A11,'[1]מלאי איטי'!$A$2:$B$39,2,FALSE)</f>
        <v>1102</v>
      </c>
    </row>
    <row r="12" spans="1:4" x14ac:dyDescent="0.2">
      <c r="A12" s="4" t="str">
        <f>HYPERLINK("http://www.daganm.co.il/sku/F0007/0.25","F0007/0.25-GR")</f>
        <v>F0007/0.25-GR</v>
      </c>
      <c r="B12" t="s">
        <v>3</v>
      </c>
      <c r="C12" t="s">
        <v>6</v>
      </c>
      <c r="D12" s="1">
        <f>VLOOKUP(A12,'[1]מלאי איטי'!$A$2:$B$39,2,FALSE)</f>
        <v>604</v>
      </c>
    </row>
    <row r="13" spans="1:4" x14ac:dyDescent="0.2">
      <c r="A13" s="4" t="str">
        <f>HYPERLINK("http://www.daganm.co.il/sku/F0007/0.25","F0007/0.25-PU")</f>
        <v>F0007/0.25-PU</v>
      </c>
      <c r="B13" t="s">
        <v>3</v>
      </c>
      <c r="C13" t="s">
        <v>7</v>
      </c>
      <c r="D13" s="1">
        <f>VLOOKUP(A13,'[1]מלאי איטי'!$A$2:$B$39,2,FALSE)</f>
        <v>458</v>
      </c>
    </row>
    <row r="14" spans="1:4" x14ac:dyDescent="0.2">
      <c r="A14" s="4" t="str">
        <f>HYPERLINK("http://www.daganm.co.il/sku/F0007/0.25","F0007/0.25-RE")</f>
        <v>F0007/0.25-RE</v>
      </c>
      <c r="B14" t="s">
        <v>3</v>
      </c>
      <c r="C14" t="s">
        <v>8</v>
      </c>
      <c r="D14" s="1">
        <f>VLOOKUP(A14,'[1]מלאי איטי'!$A$2:$B$39,2,FALSE)</f>
        <v>389</v>
      </c>
    </row>
    <row r="15" spans="1:4" x14ac:dyDescent="0.2">
      <c r="A15" s="4" t="str">
        <f>HYPERLINK("http://www.daganm.co.il/sku/F0007/0.25","F0007/0.25-WH")</f>
        <v>F0007/0.25-WH</v>
      </c>
      <c r="B15" t="s">
        <v>3</v>
      </c>
      <c r="C15" t="s">
        <v>4</v>
      </c>
      <c r="D15" s="1">
        <f>VLOOKUP(A15,'[1]מלאי איטי'!$A$2:$B$39,2,FALSE)</f>
        <v>419</v>
      </c>
    </row>
    <row r="16" spans="1:4" x14ac:dyDescent="0.2">
      <c r="A16" s="4" t="str">
        <f>HYPERLINK("http://www.daganm.co.il/sku/F0007/0.25","F0007/0.25-YE")</f>
        <v>F0007/0.25-YE</v>
      </c>
      <c r="B16" t="s">
        <v>3</v>
      </c>
      <c r="C16" t="s">
        <v>9</v>
      </c>
      <c r="D16" s="1">
        <f>VLOOKUP(A16,'[1]מלאי איטי'!$A$2:$B$39,2,FALSE)</f>
        <v>162</v>
      </c>
    </row>
    <row r="17" spans="1:4" x14ac:dyDescent="0.2">
      <c r="A17" s="4" t="str">
        <f>HYPERLINK("http://www.daganm.co.il/sku/F0007/1.5","F0007/1.5-PU")</f>
        <v>F0007/1.5-PU</v>
      </c>
      <c r="B17" t="s">
        <v>3</v>
      </c>
      <c r="C17" t="s">
        <v>13</v>
      </c>
      <c r="D17" s="1">
        <f>VLOOKUP(A17,'[1]מלאי איטי'!$A$2:$B$39,2,FALSE)</f>
        <v>61</v>
      </c>
    </row>
    <row r="18" spans="1:4" x14ac:dyDescent="0.2">
      <c r="A18" s="4" t="str">
        <f>HYPERLINK("http://www.daganm.co.il/sku/F0007/1.5","F0007/1.5-YE")</f>
        <v>F0007/1.5-YE</v>
      </c>
      <c r="B18" t="s">
        <v>3</v>
      </c>
      <c r="C18" t="s">
        <v>14</v>
      </c>
      <c r="D18" s="1">
        <f>VLOOKUP(A18,'[1]מלאי איטי'!$A$2:$B$39,2,FALSE)</f>
        <v>134</v>
      </c>
    </row>
    <row r="19" spans="1:4" x14ac:dyDescent="0.2">
      <c r="A19" s="4" t="str">
        <f>HYPERLINK("http://www.daganm.co.il/sku/F0007/10","F0007/10-GR")</f>
        <v>F0007/10-GR</v>
      </c>
      <c r="B19" t="s">
        <v>3</v>
      </c>
      <c r="C19" t="s">
        <v>18</v>
      </c>
      <c r="D19" s="1">
        <f>VLOOKUP(A19,'[1]מלאי איטי'!$A$2:$B$39,2,FALSE)</f>
        <v>50</v>
      </c>
    </row>
    <row r="20" spans="1:4" x14ac:dyDescent="0.2">
      <c r="A20" s="4" t="str">
        <f>HYPERLINK("http://www.daganm.co.il/sku/F0007/10","F0007/10-PU")</f>
        <v>F0007/10-PU</v>
      </c>
      <c r="B20" t="s">
        <v>3</v>
      </c>
      <c r="C20" t="s">
        <v>19</v>
      </c>
      <c r="D20" s="1">
        <f>VLOOKUP(A20,'[1]מלאי איטי'!$A$2:$B$39,2,FALSE)</f>
        <v>66</v>
      </c>
    </row>
    <row r="21" spans="1:4" x14ac:dyDescent="0.2">
      <c r="A21" s="4" t="str">
        <f>HYPERLINK("http://www.daganm.co.il/sku/F0007/10","F0007/10-RE")</f>
        <v>F0007/10-RE</v>
      </c>
      <c r="B21" t="s">
        <v>3</v>
      </c>
      <c r="C21" t="s">
        <v>20</v>
      </c>
      <c r="D21" s="1">
        <f>VLOOKUP(A21,'[1]מלאי איטי'!$A$2:$B$39,2,FALSE)</f>
        <v>36</v>
      </c>
    </row>
    <row r="22" spans="1:4" x14ac:dyDescent="0.2">
      <c r="A22" s="4" t="str">
        <f>HYPERLINK("http://www.daganm.co.il/sku/F0007/1","F0007/1-GR")</f>
        <v>F0007/1-GR</v>
      </c>
      <c r="B22" t="s">
        <v>3</v>
      </c>
      <c r="C22" t="s">
        <v>10</v>
      </c>
      <c r="D22" s="1">
        <f>VLOOKUP(A22,'[1]מלאי איטי'!$A$2:$B$39,2,FALSE)</f>
        <v>13</v>
      </c>
    </row>
    <row r="23" spans="1:4" x14ac:dyDescent="0.2">
      <c r="A23" s="4" t="str">
        <f>HYPERLINK("http://www.daganm.co.il/sku/F0007/1","F0007/1-PU")</f>
        <v>F0007/1-PU</v>
      </c>
      <c r="B23" t="s">
        <v>3</v>
      </c>
      <c r="C23" t="s">
        <v>11</v>
      </c>
      <c r="D23" s="1">
        <f>VLOOKUP(A23,'[1]מלאי איטי'!$A$2:$B$39,2,FALSE)</f>
        <v>777</v>
      </c>
    </row>
    <row r="24" spans="1:4" x14ac:dyDescent="0.2">
      <c r="A24" s="4" t="str">
        <f>HYPERLINK("http://www.daganm.co.il/sku/F0007/1","F0007/1-RE")</f>
        <v>F0007/1-RE</v>
      </c>
      <c r="B24" t="s">
        <v>3</v>
      </c>
      <c r="C24" t="s">
        <v>12</v>
      </c>
      <c r="D24" s="1">
        <f>VLOOKUP(A24,'[1]מלאי איטי'!$A$2:$B$39,2,FALSE)</f>
        <v>15</v>
      </c>
    </row>
    <row r="25" spans="1:4" x14ac:dyDescent="0.2">
      <c r="A25" s="4" t="str">
        <f>HYPERLINK("http://www.daganm.co.il/sku/F0007/5","F0007/5-GR")</f>
        <v>F0007/5-GR</v>
      </c>
      <c r="B25" t="s">
        <v>3</v>
      </c>
      <c r="C25" t="s">
        <v>15</v>
      </c>
      <c r="D25" s="1">
        <f>VLOOKUP(A25,'[1]מלאי איטי'!$A$2:$B$39,2,FALSE)</f>
        <v>177</v>
      </c>
    </row>
    <row r="26" spans="1:4" x14ac:dyDescent="0.2">
      <c r="A26" s="4" t="str">
        <f>HYPERLINK("http://www.daganm.co.il/sku/F0007/5","F0007/5-PU")</f>
        <v>F0007/5-PU</v>
      </c>
      <c r="B26" t="s">
        <v>3</v>
      </c>
      <c r="C26" t="s">
        <v>16</v>
      </c>
      <c r="D26" s="1">
        <f>VLOOKUP(A26,'[1]מלאי איטי'!$A$2:$B$39,2,FALSE)</f>
        <v>21</v>
      </c>
    </row>
    <row r="27" spans="1:4" x14ac:dyDescent="0.2">
      <c r="A27" s="4" t="str">
        <f>HYPERLINK("http://www.daganm.co.il/sku/F0007/5","F0007/5-RE")</f>
        <v>F0007/5-RE</v>
      </c>
      <c r="B27" t="s">
        <v>3</v>
      </c>
      <c r="C27" t="s">
        <v>17</v>
      </c>
      <c r="D27" s="1">
        <f>VLOOKUP(A27,'[1]מלאי איטי'!$A$2:$B$39,2,FALSE)</f>
        <v>117</v>
      </c>
    </row>
    <row r="28" spans="1:4" x14ac:dyDescent="0.2">
      <c r="A28" s="4" t="str">
        <f>HYPERLINK("http://www.daganm.co.il/sku/KEYS-RCA1/RE","KEYS-RCA1/RE")</f>
        <v>KEYS-RCA1/RE</v>
      </c>
      <c r="B28" t="s">
        <v>3</v>
      </c>
      <c r="C28" t="s">
        <v>31</v>
      </c>
      <c r="D28" s="1">
        <f>VLOOKUP(A28,'[1]מלאי איטי'!$A$2:$B$39,2,FALSE)</f>
        <v>332</v>
      </c>
    </row>
    <row r="29" spans="1:4" x14ac:dyDescent="0.2">
      <c r="A29" s="4" t="str">
        <f>HYPERLINK("http://www.daganm.co.il/sku/KEYS-RCA1/WH","KEYS-RCA1/WH")</f>
        <v>KEYS-RCA1/WH</v>
      </c>
      <c r="B29" t="s">
        <v>3</v>
      </c>
      <c r="C29" t="s">
        <v>32</v>
      </c>
      <c r="D29" s="1">
        <f>VLOOKUP(A29,'[1]מלאי איטי'!$A$2:$B$39,2,FALSE)</f>
        <v>307</v>
      </c>
    </row>
    <row r="30" spans="1:4" x14ac:dyDescent="0.2">
      <c r="A30" s="4" t="str">
        <f>HYPERLINK("http://www.daganm.co.il/sku/KEYS-RCA1/YE","KEYS-RCA1/YE")</f>
        <v>KEYS-RCA1/YE</v>
      </c>
      <c r="B30" t="s">
        <v>3</v>
      </c>
      <c r="C30" t="s">
        <v>30</v>
      </c>
      <c r="D30" s="1">
        <f>VLOOKUP(A30,'[1]מלאי איטי'!$A$2:$B$39,2,FALSE)</f>
        <v>82</v>
      </c>
    </row>
    <row r="31" spans="1:4" x14ac:dyDescent="0.2">
      <c r="A31" s="4" t="str">
        <f>HYPERLINK("http://www.daganm.co.il/sku/LSP1-16.2.100","LSP1-16.2.100")</f>
        <v>LSP1-16.2.100</v>
      </c>
      <c r="B31" t="s">
        <v>21</v>
      </c>
      <c r="C31" t="s">
        <v>29</v>
      </c>
      <c r="D31" s="1">
        <f>VLOOKUP(A31,'[1]מלאי איטי'!$A$2:$B$39,2,FALSE)</f>
        <v>6820</v>
      </c>
    </row>
    <row r="32" spans="1:4" x14ac:dyDescent="0.2">
      <c r="A32" s="4" t="str">
        <f>HYPERLINK("http://www.daganm.co.il/sku/LSP1-18.2.100","LSP1-18.2.100")</f>
        <v>LSP1-18.2.100</v>
      </c>
      <c r="B32" t="s">
        <v>21</v>
      </c>
      <c r="C32" t="s">
        <v>28</v>
      </c>
      <c r="D32" s="1">
        <f>VLOOKUP(A32,'[1]מלאי איטי'!$A$2:$B$39,2,FALSE)</f>
        <v>6194</v>
      </c>
    </row>
    <row r="33" spans="1:4" x14ac:dyDescent="0.2">
      <c r="A33" s="4" t="str">
        <f>HYPERLINK("http://www.daganm.co.il/sku/TFL18010001","TFL18010001")</f>
        <v>TFL18010001</v>
      </c>
      <c r="B33" t="s">
        <v>3</v>
      </c>
      <c r="C33" t="s">
        <v>36</v>
      </c>
      <c r="D33" s="1">
        <f>VLOOKUP(A33,'[1]מלאי איטי'!$A$2:$B$39,2,FALSE)</f>
        <v>84</v>
      </c>
    </row>
    <row r="34" spans="1:4" x14ac:dyDescent="0.2">
      <c r="A34" s="4" t="str">
        <f>HYPERLINK("http://www.daganm.co.il/sku/TFL18011004","TFL18011004")</f>
        <v>TFL18011004</v>
      </c>
      <c r="B34" t="s">
        <v>3</v>
      </c>
      <c r="C34" t="s">
        <v>34</v>
      </c>
      <c r="D34" s="1">
        <f>VLOOKUP(A34,'[1]מלאי איטי'!$A$2:$B$39,2,FALSE)</f>
        <v>58</v>
      </c>
    </row>
    <row r="35" spans="1:4" x14ac:dyDescent="0.2">
      <c r="A35" s="4" t="str">
        <f>HYPERLINK("http://www.daganm.co.il/sku/TFL18011005","TFL18011005")</f>
        <v>TFL18011005</v>
      </c>
      <c r="B35" t="s">
        <v>3</v>
      </c>
      <c r="C35" t="s">
        <v>35</v>
      </c>
      <c r="D35" s="1">
        <f>VLOOKUP(A35,'[1]מלאי איטי'!$A$2:$B$39,2,FALSE)</f>
        <v>54</v>
      </c>
    </row>
  </sheetData>
  <autoFilter ref="A1:D1" xr:uid="{00000000-0001-0000-0000-000000000000}">
    <sortState xmlns:xlrd2="http://schemas.microsoft.com/office/spreadsheetml/2017/richdata2" ref="A2:D35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01-2025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dcterms:created xsi:type="dcterms:W3CDTF">2010-05-08T13:51:12Z</dcterms:created>
  <dcterms:modified xsi:type="dcterms:W3CDTF">2025-01-11T20:25:32Z</dcterms:modified>
</cp:coreProperties>
</file>